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2" sheetId="2" r:id="rId1"/>
    <sheet name="Sheet3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B4" i="2" l="1"/>
  <c r="B20" i="2" l="1"/>
  <c r="B23" i="2"/>
  <c r="B25" i="2" l="1"/>
  <c r="B10" i="2"/>
  <c r="B5" i="2"/>
  <c r="Q31" i="3" l="1"/>
  <c r="P31" i="3"/>
  <c r="O31" i="3"/>
  <c r="N31" i="3"/>
  <c r="M31" i="3"/>
  <c r="L31" i="3"/>
  <c r="J31" i="3"/>
  <c r="I31" i="3"/>
  <c r="F31" i="3"/>
  <c r="E31" i="3"/>
  <c r="D31" i="3"/>
  <c r="B29" i="3"/>
  <c r="R29" i="3" s="1"/>
  <c r="B28" i="3"/>
  <c r="R28" i="3" s="1"/>
  <c r="B27" i="3"/>
  <c r="R27" i="3" s="1"/>
  <c r="B26" i="3"/>
  <c r="R26" i="3" s="1"/>
  <c r="B25" i="3"/>
  <c r="R25" i="3" s="1"/>
  <c r="B24" i="3"/>
  <c r="R24" i="3" s="1"/>
  <c r="B23" i="3"/>
  <c r="R23" i="3" s="1"/>
  <c r="G22" i="3"/>
  <c r="B22" i="3" s="1"/>
  <c r="R22" i="3" s="1"/>
  <c r="B21" i="3"/>
  <c r="R21" i="3" s="1"/>
  <c r="R20" i="3"/>
  <c r="B20" i="3"/>
  <c r="R19" i="3"/>
  <c r="B19" i="3"/>
  <c r="R18" i="3"/>
  <c r="B18" i="3"/>
  <c r="R17" i="3"/>
  <c r="B17" i="3"/>
  <c r="R16" i="3"/>
  <c r="B16" i="3"/>
  <c r="R15" i="3"/>
  <c r="B15" i="3"/>
  <c r="R14" i="3"/>
  <c r="B14" i="3"/>
  <c r="R13" i="3"/>
  <c r="B13" i="3"/>
  <c r="K12" i="3"/>
  <c r="K31" i="3" s="1"/>
  <c r="B12" i="3"/>
  <c r="R12" i="3" s="1"/>
  <c r="H11" i="3"/>
  <c r="H31" i="3" s="1"/>
  <c r="B10" i="3"/>
  <c r="R10" i="3" s="1"/>
  <c r="G9" i="3"/>
  <c r="G31" i="3" s="1"/>
  <c r="B9" i="3"/>
  <c r="R9" i="3" s="1"/>
  <c r="C8" i="3"/>
  <c r="C31" i="3" s="1"/>
  <c r="R7" i="3"/>
  <c r="B7" i="3"/>
  <c r="R6" i="3"/>
  <c r="B6" i="3"/>
  <c r="R5" i="3"/>
  <c r="B5" i="3"/>
  <c r="B8" i="3" l="1"/>
  <c r="R8" i="3" s="1"/>
  <c r="B11" i="3"/>
  <c r="R11" i="3" s="1"/>
  <c r="B31" i="3" l="1"/>
  <c r="R31" i="3" s="1"/>
</calcChain>
</file>

<file path=xl/comments1.xml><?xml version="1.0" encoding="utf-8"?>
<comments xmlns="http://schemas.openxmlformats.org/spreadsheetml/2006/main">
  <authors>
    <author>g</author>
  </authors>
  <commentList>
    <comment ref="R4" authorId="0">
      <text>
        <r>
          <rPr>
            <b/>
            <sz val="9"/>
            <rFont val="宋体"/>
            <family val="3"/>
            <charset val="134"/>
          </rPr>
          <t>g:</t>
        </r>
        <r>
          <rPr>
            <sz val="9"/>
            <rFont val="宋体"/>
            <family val="3"/>
            <charset val="134"/>
          </rPr>
          <t xml:space="preserve">
本表总计数应该与表二相对应
</t>
        </r>
      </text>
    </comment>
  </commentList>
</comments>
</file>

<file path=xl/sharedStrings.xml><?xml version="1.0" encoding="utf-8"?>
<sst xmlns="http://schemas.openxmlformats.org/spreadsheetml/2006/main" count="81" uniqueCount="81">
  <si>
    <t>单位：万元</t>
    <phoneticPr fontId="1" type="noConversion"/>
  </si>
  <si>
    <t>项　　目</t>
    <phoneticPr fontId="1" type="noConversion"/>
  </si>
  <si>
    <t>金　　额</t>
    <phoneticPr fontId="1" type="noConversion"/>
  </si>
  <si>
    <t>总计</t>
    <phoneticPr fontId="1" type="noConversion"/>
  </si>
  <si>
    <t>501机关工资福利支出</t>
    <phoneticPr fontId="1" type="noConversion"/>
  </si>
  <si>
    <t>50101工资津补贴</t>
    <phoneticPr fontId="1" type="noConversion"/>
  </si>
  <si>
    <t>50102社会保障缴费</t>
    <phoneticPr fontId="1" type="noConversion"/>
  </si>
  <si>
    <t>50103住房公积金</t>
    <phoneticPr fontId="1" type="noConversion"/>
  </si>
  <si>
    <t>50199其他工资福利支出</t>
    <phoneticPr fontId="1" type="noConversion"/>
  </si>
  <si>
    <t>502机关商品和服务支出</t>
    <phoneticPr fontId="1" type="noConversion"/>
  </si>
  <si>
    <t>50201办公经费</t>
    <phoneticPr fontId="1" type="noConversion"/>
  </si>
  <si>
    <t>50202会议费</t>
    <phoneticPr fontId="1" type="noConversion"/>
  </si>
  <si>
    <t>50203培训费</t>
    <phoneticPr fontId="1" type="noConversion"/>
  </si>
  <si>
    <t>50206公务接待费</t>
    <phoneticPr fontId="1" type="noConversion"/>
  </si>
  <si>
    <t>50208公务用车运行维护费</t>
    <phoneticPr fontId="1" type="noConversion"/>
  </si>
  <si>
    <t>50209维修（护）费</t>
    <phoneticPr fontId="1" type="noConversion"/>
  </si>
  <si>
    <t>50299其他商品和服务支出</t>
    <phoneticPr fontId="1" type="noConversion"/>
  </si>
  <si>
    <t>505对事业单位经常性补助</t>
    <phoneticPr fontId="1" type="noConversion"/>
  </si>
  <si>
    <t>50501工资福利支出</t>
    <phoneticPr fontId="1" type="noConversion"/>
  </si>
  <si>
    <t>50502商品和服务支出</t>
    <phoneticPr fontId="1" type="noConversion"/>
  </si>
  <si>
    <t>509对个人和家庭的补助</t>
    <phoneticPr fontId="1" type="noConversion"/>
  </si>
  <si>
    <t>50901社会福利和救助</t>
    <phoneticPr fontId="1" type="noConversion"/>
  </si>
  <si>
    <t>50905离退休费</t>
    <phoneticPr fontId="1" type="noConversion"/>
  </si>
  <si>
    <t>50999其他对个人和家庭的补助</t>
    <phoneticPr fontId="1" type="noConversion"/>
  </si>
  <si>
    <t>599其他支出</t>
    <phoneticPr fontId="1" type="noConversion"/>
  </si>
  <si>
    <t>59999其他支出</t>
    <phoneticPr fontId="1" type="noConversion"/>
  </si>
  <si>
    <t>表五</t>
  </si>
  <si>
    <t>2020年政府预算支出经济分类情况表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</si>
  <si>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</si>
  <si>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</si>
  <si>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</si>
  <si>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</si>
  <si>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</si>
  <si>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</si>
  <si>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</si>
  <si>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</si>
  <si>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</si>
  <si>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</si>
  <si>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</si>
  <si>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</si>
  <si>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</si>
  <si>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</si>
  <si>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</si>
  <si>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</si>
  <si>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</si>
  <si>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</si>
  <si>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校验列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</si>
  <si>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</si>
  <si>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</si>
  <si>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</si>
  <si>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</si>
  <si>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</si>
  <si>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</si>
  <si>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</si>
  <si>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</si>
  <si>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</si>
  <si>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</si>
  <si>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</si>
  <si>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</si>
  <si>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</si>
  <si>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</si>
  <si>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</si>
  <si>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</si>
  <si>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</si>
  <si>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</si>
  <si>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</si>
  <si>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</si>
  <si>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</si>
  <si>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</si>
  <si>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</si>
  <si>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</si>
  <si>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</si>
  <si>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转移性支出（不填数）</t>
  </si>
  <si>
    <t>支出总计</t>
  </si>
  <si>
    <t>50902助学金</t>
    <phoneticPr fontId="1" type="noConversion"/>
  </si>
  <si>
    <t>50204专用材料费</t>
    <phoneticPr fontId="1" type="noConversion"/>
  </si>
  <si>
    <t>50205委托业务费</t>
    <phoneticPr fontId="1" type="noConversion"/>
  </si>
  <si>
    <t>506对事业单位资本性补助</t>
    <phoneticPr fontId="1" type="noConversion"/>
  </si>
  <si>
    <t>50601资本性支出（一）</t>
    <phoneticPr fontId="1" type="noConversion"/>
  </si>
  <si>
    <t>2023年梅河口市一般公共预算本级基本支出表</t>
    <phoneticPr fontId="1" type="noConversion"/>
  </si>
  <si>
    <t>50903个人农业生产补贴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</si>
</sst>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9" fillId="4" borderId="1" xfId="0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</xf>
    <xf numFmtId="176" fontId="9" fillId="4" borderId="1" xfId="0" applyNumberFormat="1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horizontal="distributed" vertical="center"/>
    </xf>
    <xf numFmtId="0" fontId="9" fillId="5" borderId="1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Documents/&#19978;&#25253;&#30465;&#21450;&#36890;&#21270;&#26448;&#26009;/25&#26757;&#27827;&#21475;&#24066;2020&#24180;&#22320;&#26041;&#36130;&#25919;&#39044;&#31639;&#34920;3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>
        <row r="5">
          <cell r="C5">
            <v>47540</v>
          </cell>
        </row>
        <row r="250">
          <cell r="C250">
            <v>0</v>
          </cell>
        </row>
        <row r="253">
          <cell r="C253">
            <v>0</v>
          </cell>
        </row>
        <row r="265">
          <cell r="C265">
            <v>17111</v>
          </cell>
        </row>
        <row r="356">
          <cell r="C356">
            <v>63524</v>
          </cell>
        </row>
        <row r="409">
          <cell r="C409">
            <v>417</v>
          </cell>
        </row>
        <row r="463">
          <cell r="C463">
            <v>6400</v>
          </cell>
        </row>
        <row r="520">
          <cell r="C520">
            <v>152252</v>
          </cell>
        </row>
        <row r="640">
          <cell r="C640">
            <v>57183</v>
          </cell>
        </row>
        <row r="712">
          <cell r="C712">
            <v>5593</v>
          </cell>
        </row>
        <row r="785">
          <cell r="C785">
            <v>40251</v>
          </cell>
        </row>
        <row r="804">
          <cell r="C804">
            <v>57818</v>
          </cell>
        </row>
        <row r="915">
          <cell r="C915">
            <v>7303</v>
          </cell>
        </row>
        <row r="979">
          <cell r="C979">
            <v>0</v>
          </cell>
        </row>
        <row r="1045">
          <cell r="C1045">
            <v>690</v>
          </cell>
        </row>
        <row r="1065">
          <cell r="C1065">
            <v>0</v>
          </cell>
        </row>
        <row r="1080">
          <cell r="C1080">
            <v>0</v>
          </cell>
        </row>
        <row r="1090">
          <cell r="C1090">
            <v>2973</v>
          </cell>
        </row>
        <row r="1134">
          <cell r="C1134">
            <v>15889</v>
          </cell>
        </row>
        <row r="1154">
          <cell r="C1154">
            <v>67</v>
          </cell>
        </row>
        <row r="1207">
          <cell r="C1207">
            <v>3493</v>
          </cell>
        </row>
        <row r="1264">
          <cell r="C1264">
            <v>6000</v>
          </cell>
        </row>
        <row r="1265">
          <cell r="C1265">
            <v>27113</v>
          </cell>
        </row>
        <row r="1271">
          <cell r="C1271">
            <v>0</v>
          </cell>
        </row>
        <row r="1273">
          <cell r="C1273">
            <v>0</v>
          </cell>
        </row>
        <row r="1278">
          <cell r="C1278">
            <v>511617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5" workbookViewId="0">
      <selection activeCell="B5" sqref="B5"/>
    </sheetView>
  </sheetViews>
  <sheetFormatPr defaultRowHeight="13.5"/>
  <cols>
    <col min="1" max="1" width="29" style="4" customWidth="1"/>
    <col min="2" max="2" width="40" style="4" customWidth="1"/>
  </cols>
  <sheetData>
    <row r="1" spans="1:2" ht="37.5" customHeight="1">
      <c r="A1" s="27" t="s">
        <v>79</v>
      </c>
      <c r="B1" s="27"/>
    </row>
    <row r="2" spans="1:2" ht="22.5" customHeight="1">
      <c r="B2" s="6" t="s">
        <v>0</v>
      </c>
    </row>
    <row r="3" spans="1:2" ht="24" customHeight="1">
      <c r="A3" s="2" t="s">
        <v>1</v>
      </c>
      <c r="B3" s="1" t="s">
        <v>2</v>
      </c>
    </row>
    <row r="4" spans="1:2" ht="20.25" customHeight="1">
      <c r="A4" s="2" t="s">
        <v>3</v>
      </c>
      <c r="B4" s="7">
        <f>B5+B10+B20+B23+B25+B31</f>
        <v>322437</v>
      </c>
    </row>
    <row r="5" spans="1:2" ht="20.25" customHeight="1">
      <c r="A5" s="5" t="s">
        <v>4</v>
      </c>
      <c r="B5" s="3">
        <f>SUM(B6:B9)</f>
        <v>53316</v>
      </c>
    </row>
    <row r="6" spans="1:2" ht="20.25" customHeight="1">
      <c r="A6" s="2" t="s">
        <v>5</v>
      </c>
      <c r="B6" s="3">
        <v>29214</v>
      </c>
    </row>
    <row r="7" spans="1:2" ht="20.25" customHeight="1">
      <c r="A7" s="2" t="s">
        <v>6</v>
      </c>
      <c r="B7" s="3">
        <v>6398</v>
      </c>
    </row>
    <row r="8" spans="1:2" ht="20.25" customHeight="1">
      <c r="A8" s="2" t="s">
        <v>7</v>
      </c>
      <c r="B8" s="3">
        <v>3346</v>
      </c>
    </row>
    <row r="9" spans="1:2" ht="20.25" customHeight="1">
      <c r="A9" s="2" t="s">
        <v>8</v>
      </c>
      <c r="B9" s="3">
        <v>14358</v>
      </c>
    </row>
    <row r="10" spans="1:2" ht="20.25" customHeight="1">
      <c r="A10" s="5" t="s">
        <v>9</v>
      </c>
      <c r="B10" s="3">
        <f>SUM(B11:B19)</f>
        <v>73924</v>
      </c>
    </row>
    <row r="11" spans="1:2" ht="20.25" customHeight="1">
      <c r="A11" s="2" t="s">
        <v>10</v>
      </c>
      <c r="B11" s="3">
        <v>18877</v>
      </c>
    </row>
    <row r="12" spans="1:2" ht="20.25" customHeight="1">
      <c r="A12" s="2" t="s">
        <v>11</v>
      </c>
      <c r="B12" s="3">
        <v>207</v>
      </c>
    </row>
    <row r="13" spans="1:2" ht="20.25" customHeight="1">
      <c r="A13" s="2" t="s">
        <v>12</v>
      </c>
      <c r="B13" s="3">
        <v>320</v>
      </c>
    </row>
    <row r="14" spans="1:2" ht="20.25" customHeight="1">
      <c r="A14" s="2" t="s">
        <v>75</v>
      </c>
      <c r="B14" s="3">
        <v>1042</v>
      </c>
    </row>
    <row r="15" spans="1:2" ht="20.25" customHeight="1">
      <c r="A15" s="2" t="s">
        <v>76</v>
      </c>
      <c r="B15" s="3">
        <v>22128</v>
      </c>
    </row>
    <row r="16" spans="1:2" ht="20.25" customHeight="1">
      <c r="A16" s="2" t="s">
        <v>13</v>
      </c>
      <c r="B16" s="3">
        <v>30</v>
      </c>
    </row>
    <row r="17" spans="1:2" ht="20.25" customHeight="1">
      <c r="A17" s="2" t="s">
        <v>14</v>
      </c>
      <c r="B17" s="3">
        <v>556</v>
      </c>
    </row>
    <row r="18" spans="1:2" ht="20.25" customHeight="1">
      <c r="A18" s="2" t="s">
        <v>15</v>
      </c>
      <c r="B18" s="3">
        <v>1520</v>
      </c>
    </row>
    <row r="19" spans="1:2" ht="20.25" customHeight="1">
      <c r="A19" s="2" t="s">
        <v>16</v>
      </c>
      <c r="B19" s="3">
        <v>29244</v>
      </c>
    </row>
    <row r="20" spans="1:2" ht="22.5" customHeight="1">
      <c r="A20" s="5" t="s">
        <v>17</v>
      </c>
      <c r="B20" s="3">
        <f>SUM(B21:B22)</f>
        <v>181298</v>
      </c>
    </row>
    <row r="21" spans="1:2" ht="22.5" customHeight="1">
      <c r="A21" s="2" t="s">
        <v>18</v>
      </c>
      <c r="B21" s="3">
        <v>148493</v>
      </c>
    </row>
    <row r="22" spans="1:2" ht="22.5" customHeight="1">
      <c r="A22" s="2" t="s">
        <v>19</v>
      </c>
      <c r="B22" s="3">
        <v>32805</v>
      </c>
    </row>
    <row r="23" spans="1:2" ht="22.5" customHeight="1">
      <c r="A23" s="5" t="s">
        <v>77</v>
      </c>
      <c r="B23" s="3">
        <f>B24</f>
        <v>3005</v>
      </c>
    </row>
    <row r="24" spans="1:2" ht="22.5" customHeight="1">
      <c r="A24" s="2" t="s">
        <v>78</v>
      </c>
      <c r="B24" s="3">
        <v>3005</v>
      </c>
    </row>
    <row r="25" spans="1:2" ht="22.5" customHeight="1">
      <c r="A25" s="5" t="s">
        <v>20</v>
      </c>
      <c r="B25" s="3">
        <f>SUM(B26:B30)</f>
        <v>10747</v>
      </c>
    </row>
    <row r="26" spans="1:2" ht="22.5" customHeight="1">
      <c r="A26" s="2" t="s">
        <v>21</v>
      </c>
      <c r="B26" s="3">
        <v>368</v>
      </c>
    </row>
    <row r="27" spans="1:2" ht="22.5" customHeight="1">
      <c r="A27" s="2" t="s">
        <v>74</v>
      </c>
      <c r="B27" s="3">
        <v>16</v>
      </c>
    </row>
    <row r="28" spans="1:2" ht="22.5" customHeight="1">
      <c r="A28" s="2" t="s">
        <v>80</v>
      </c>
      <c r="B28" s="3">
        <v>50</v>
      </c>
    </row>
    <row r="29" spans="1:2" ht="22.5" customHeight="1">
      <c r="A29" s="2" t="s">
        <v>22</v>
      </c>
      <c r="B29" s="3">
        <v>2740</v>
      </c>
    </row>
    <row r="30" spans="1:2" ht="22.5" customHeight="1">
      <c r="A30" s="2" t="s">
        <v>23</v>
      </c>
      <c r="B30" s="3">
        <v>7573</v>
      </c>
    </row>
    <row r="31" spans="1:2" ht="21.75" customHeight="1">
      <c r="A31" s="5" t="s">
        <v>24</v>
      </c>
      <c r="B31" s="3">
        <v>147</v>
      </c>
    </row>
    <row r="32" spans="1:2" ht="21.75" customHeight="1">
      <c r="A32" s="2" t="s">
        <v>25</v>
      </c>
      <c r="B32" s="3">
        <v>147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opLeftCell="C1" workbookViewId="0">
      <selection activeCell="I60" sqref="I60"/>
    </sheetView>
  </sheetViews>
  <sheetFormatPr defaultColWidth="9" defaultRowHeight="13.5"/>
  <cols>
    <col min="1" max="1" width="32.625" style="9" hidden="1" customWidth="1"/>
    <col min="2" max="2" width="16.875" style="9" hidden="1" customWidth="1"/>
    <col min="3" max="17" width="10.125" style="9" customWidth="1"/>
    <col min="18" max="16384" width="9" style="9"/>
  </cols>
  <sheetData>
    <row r="1" spans="1:18" ht="14.25">
      <c r="A1" s="8" t="s">
        <v>26</v>
      </c>
    </row>
    <row r="2" spans="1:18" s="10" customFormat="1" ht="21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9"/>
      <c r="P2" s="29"/>
      <c r="Q2" s="29"/>
    </row>
    <row r="3" spans="1:18" s="10" customFormat="1" ht="20.25" customHeight="1">
      <c r="A3" s="11"/>
      <c r="C3" s="12"/>
      <c r="D3" s="12"/>
      <c r="E3" s="12"/>
      <c r="F3" s="12"/>
      <c r="G3" s="12"/>
      <c r="H3" s="12"/>
      <c r="Q3" s="13" t="s">
        <v>28</v>
      </c>
    </row>
    <row r="4" spans="1:18" s="17" customFormat="1" ht="69.75" customHeight="1">
      <c r="A4" s="14" t="s">
        <v>29</v>
      </c>
      <c r="B4" s="14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5" t="s">
        <v>42</v>
      </c>
      <c r="O4" s="15" t="s">
        <v>43</v>
      </c>
      <c r="P4" s="15" t="s">
        <v>44</v>
      </c>
      <c r="Q4" s="15" t="s">
        <v>45</v>
      </c>
      <c r="R4" s="16" t="s">
        <v>46</v>
      </c>
    </row>
    <row r="5" spans="1:18" s="10" customFormat="1" ht="20.100000000000001" hidden="1" customHeight="1">
      <c r="A5" s="18" t="s">
        <v>47</v>
      </c>
      <c r="B5" s="18">
        <f>SUM(C5:Q5)</f>
        <v>47540</v>
      </c>
      <c r="C5" s="19">
        <v>17735</v>
      </c>
      <c r="D5" s="19">
        <v>9600</v>
      </c>
      <c r="E5" s="19"/>
      <c r="F5" s="19">
        <v>5115</v>
      </c>
      <c r="G5" s="19">
        <v>5188</v>
      </c>
      <c r="H5" s="19">
        <v>9460</v>
      </c>
      <c r="I5" s="19"/>
      <c r="J5" s="19"/>
      <c r="K5" s="19">
        <v>442</v>
      </c>
      <c r="L5" s="19"/>
      <c r="M5" s="19"/>
      <c r="N5" s="19"/>
      <c r="O5" s="19"/>
      <c r="P5" s="19"/>
      <c r="Q5" s="19"/>
      <c r="R5" s="20">
        <f>B5-[1]表二!C5</f>
        <v>0</v>
      </c>
    </row>
    <row r="6" spans="1:18" s="10" customFormat="1" ht="20.100000000000001" hidden="1" customHeight="1">
      <c r="A6" s="18" t="s">
        <v>48</v>
      </c>
      <c r="B6" s="18">
        <f t="shared" ref="B6:B29" si="0">SUM(C6:Q6)</f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>
        <f>B6-[1]表二!C250</f>
        <v>0</v>
      </c>
    </row>
    <row r="7" spans="1:18" s="10" customFormat="1" ht="20.100000000000001" hidden="1" customHeight="1">
      <c r="A7" s="18" t="s">
        <v>49</v>
      </c>
      <c r="B7" s="18">
        <f t="shared" si="0"/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>B7-[1]表二!C253</f>
        <v>0</v>
      </c>
    </row>
    <row r="8" spans="1:18" s="10" customFormat="1" ht="20.100000000000001" hidden="1" customHeight="1">
      <c r="A8" s="18" t="s">
        <v>50</v>
      </c>
      <c r="B8" s="18">
        <f t="shared" si="0"/>
        <v>17111</v>
      </c>
      <c r="C8" s="19">
        <f>11296-681</f>
        <v>10615</v>
      </c>
      <c r="D8" s="19">
        <v>3296</v>
      </c>
      <c r="E8" s="19"/>
      <c r="F8" s="19">
        <v>3200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>
        <f>B8-[1]表二!C265</f>
        <v>0</v>
      </c>
    </row>
    <row r="9" spans="1:18" s="10" customFormat="1" ht="20.100000000000001" hidden="1" customHeight="1">
      <c r="A9" s="18" t="s">
        <v>51</v>
      </c>
      <c r="B9" s="18">
        <f t="shared" si="0"/>
        <v>63524</v>
      </c>
      <c r="C9" s="19">
        <v>1145</v>
      </c>
      <c r="D9" s="19">
        <v>856</v>
      </c>
      <c r="E9" s="19"/>
      <c r="F9" s="19"/>
      <c r="G9" s="19">
        <f>48219-1811</f>
        <v>46408</v>
      </c>
      <c r="H9" s="19">
        <v>3900</v>
      </c>
      <c r="I9" s="19"/>
      <c r="J9" s="19"/>
      <c r="K9" s="19">
        <v>11215</v>
      </c>
      <c r="L9" s="19"/>
      <c r="M9" s="19"/>
      <c r="N9" s="19"/>
      <c r="O9" s="19"/>
      <c r="P9" s="19"/>
      <c r="Q9" s="19"/>
      <c r="R9" s="20">
        <f>B9-[1]表二!C356</f>
        <v>0</v>
      </c>
    </row>
    <row r="10" spans="1:18" s="10" customFormat="1" ht="20.100000000000001" hidden="1" customHeight="1">
      <c r="A10" s="18" t="s">
        <v>52</v>
      </c>
      <c r="B10" s="18">
        <f t="shared" si="0"/>
        <v>417</v>
      </c>
      <c r="C10" s="19">
        <v>220</v>
      </c>
      <c r="D10" s="19">
        <v>68</v>
      </c>
      <c r="E10" s="19"/>
      <c r="F10" s="19"/>
      <c r="G10" s="19">
        <v>129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B10-[1]表二!C409</f>
        <v>0</v>
      </c>
    </row>
    <row r="11" spans="1:18" s="10" customFormat="1" ht="20.100000000000001" hidden="1" customHeight="1">
      <c r="A11" s="18" t="s">
        <v>53</v>
      </c>
      <c r="B11" s="18">
        <f t="shared" si="0"/>
        <v>6400</v>
      </c>
      <c r="C11" s="19">
        <v>175</v>
      </c>
      <c r="D11" s="19">
        <v>48</v>
      </c>
      <c r="E11" s="19"/>
      <c r="F11" s="19"/>
      <c r="G11" s="19">
        <v>1345</v>
      </c>
      <c r="H11" s="19">
        <f>4973-145</f>
        <v>4828</v>
      </c>
      <c r="I11" s="19"/>
      <c r="J11" s="19"/>
      <c r="K11" s="19">
        <v>4</v>
      </c>
      <c r="L11" s="19"/>
      <c r="M11" s="19"/>
      <c r="N11" s="19"/>
      <c r="O11" s="19"/>
      <c r="P11" s="19"/>
      <c r="Q11" s="19"/>
      <c r="R11" s="20">
        <f>B11-[1]表二!C463</f>
        <v>0</v>
      </c>
    </row>
    <row r="12" spans="1:18" s="10" customFormat="1" ht="20.100000000000001" hidden="1" customHeight="1">
      <c r="A12" s="18" t="s">
        <v>54</v>
      </c>
      <c r="B12" s="18">
        <f t="shared" si="0"/>
        <v>152252</v>
      </c>
      <c r="C12" s="19">
        <v>752</v>
      </c>
      <c r="D12" s="19">
        <v>986</v>
      </c>
      <c r="E12" s="19"/>
      <c r="F12" s="19"/>
      <c r="G12" s="19">
        <v>16844</v>
      </c>
      <c r="H12" s="19"/>
      <c r="I12" s="19"/>
      <c r="J12" s="19"/>
      <c r="K12" s="19">
        <f>56104+13676</f>
        <v>69780</v>
      </c>
      <c r="L12" s="19">
        <v>63890</v>
      </c>
      <c r="M12" s="19"/>
      <c r="N12" s="19"/>
      <c r="O12" s="19"/>
      <c r="P12" s="19"/>
      <c r="Q12" s="19"/>
      <c r="R12" s="20">
        <f>B12-[1]表二!C520</f>
        <v>0</v>
      </c>
    </row>
    <row r="13" spans="1:18" s="10" customFormat="1" ht="20.100000000000001" hidden="1" customHeight="1">
      <c r="A13" s="18" t="s">
        <v>55</v>
      </c>
      <c r="B13" s="18">
        <f t="shared" si="0"/>
        <v>57183</v>
      </c>
      <c r="C13" s="19">
        <v>264</v>
      </c>
      <c r="D13" s="19">
        <v>180</v>
      </c>
      <c r="E13" s="19"/>
      <c r="F13" s="19"/>
      <c r="G13" s="19">
        <v>19112</v>
      </c>
      <c r="H13" s="19">
        <v>2802</v>
      </c>
      <c r="I13" s="19"/>
      <c r="J13" s="19"/>
      <c r="K13" s="19">
        <v>6628</v>
      </c>
      <c r="L13" s="19">
        <v>28197</v>
      </c>
      <c r="M13" s="19"/>
      <c r="N13" s="19"/>
      <c r="O13" s="19"/>
      <c r="P13" s="19"/>
      <c r="Q13" s="19"/>
      <c r="R13" s="20">
        <f>B13-[1]表二!C640</f>
        <v>0</v>
      </c>
    </row>
    <row r="14" spans="1:18" s="10" customFormat="1" ht="20.100000000000001" hidden="1" customHeight="1">
      <c r="A14" s="18" t="s">
        <v>56</v>
      </c>
      <c r="B14" s="18">
        <f t="shared" si="0"/>
        <v>5593</v>
      </c>
      <c r="C14" s="19">
        <v>495</v>
      </c>
      <c r="D14" s="19">
        <v>280</v>
      </c>
      <c r="E14" s="19"/>
      <c r="F14" s="19">
        <v>3292</v>
      </c>
      <c r="G14" s="19">
        <v>1526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>B14-[1]表二!C712</f>
        <v>0</v>
      </c>
    </row>
    <row r="15" spans="1:18" s="10" customFormat="1" ht="20.100000000000001" hidden="1" customHeight="1">
      <c r="A15" s="18" t="s">
        <v>57</v>
      </c>
      <c r="B15" s="18">
        <f t="shared" si="0"/>
        <v>40251</v>
      </c>
      <c r="C15" s="19">
        <v>220</v>
      </c>
      <c r="D15" s="19">
        <v>203</v>
      </c>
      <c r="E15" s="19"/>
      <c r="F15" s="19">
        <v>11524</v>
      </c>
      <c r="G15" s="19">
        <v>8286</v>
      </c>
      <c r="H15" s="19">
        <v>20018</v>
      </c>
      <c r="I15" s="19"/>
      <c r="J15" s="19"/>
      <c r="K15" s="19"/>
      <c r="L15" s="19"/>
      <c r="M15" s="19"/>
      <c r="N15" s="19"/>
      <c r="O15" s="19"/>
      <c r="P15" s="19"/>
      <c r="Q15" s="19"/>
      <c r="R15" s="20">
        <f>B15-[1]表二!C785</f>
        <v>0</v>
      </c>
    </row>
    <row r="16" spans="1:18" s="10" customFormat="1" ht="20.100000000000001" hidden="1" customHeight="1">
      <c r="A16" s="18" t="s">
        <v>58</v>
      </c>
      <c r="B16" s="18">
        <f t="shared" si="0"/>
        <v>57818</v>
      </c>
      <c r="C16" s="19">
        <v>585</v>
      </c>
      <c r="D16" s="19">
        <v>253</v>
      </c>
      <c r="E16" s="19"/>
      <c r="F16" s="19">
        <v>500</v>
      </c>
      <c r="G16" s="19">
        <v>31500</v>
      </c>
      <c r="H16" s="19">
        <v>19912</v>
      </c>
      <c r="I16" s="19"/>
      <c r="J16" s="19"/>
      <c r="K16" s="19">
        <v>5068</v>
      </c>
      <c r="L16" s="19"/>
      <c r="M16" s="19"/>
      <c r="N16" s="19"/>
      <c r="O16" s="19"/>
      <c r="P16" s="19"/>
      <c r="Q16" s="19"/>
      <c r="R16" s="20">
        <f>B16-[1]表二!C804</f>
        <v>0</v>
      </c>
    </row>
    <row r="17" spans="1:18" s="10" customFormat="1" ht="20.100000000000001" hidden="1" customHeight="1">
      <c r="A17" s="18" t="s">
        <v>59</v>
      </c>
      <c r="B17" s="18">
        <f t="shared" si="0"/>
        <v>7303</v>
      </c>
      <c r="C17" s="19">
        <v>245</v>
      </c>
      <c r="D17" s="19">
        <v>227</v>
      </c>
      <c r="E17" s="19"/>
      <c r="F17" s="19">
        <v>5193</v>
      </c>
      <c r="G17" s="19">
        <v>1562</v>
      </c>
      <c r="H17" s="19"/>
      <c r="I17" s="19"/>
      <c r="J17" s="19"/>
      <c r="K17" s="19">
        <v>76</v>
      </c>
      <c r="L17" s="19"/>
      <c r="M17" s="19"/>
      <c r="N17" s="19"/>
      <c r="O17" s="19"/>
      <c r="P17" s="19"/>
      <c r="Q17" s="19"/>
      <c r="R17" s="20">
        <f>B17-[1]表二!C915</f>
        <v>0</v>
      </c>
    </row>
    <row r="18" spans="1:18" s="10" customFormat="1" ht="20.100000000000001" hidden="1" customHeight="1">
      <c r="A18" s="21" t="s">
        <v>60</v>
      </c>
      <c r="B18" s="18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>B18-[1]表二!C979</f>
        <v>0</v>
      </c>
    </row>
    <row r="19" spans="1:18" s="10" customFormat="1" ht="20.100000000000001" hidden="1" customHeight="1">
      <c r="A19" s="21" t="s">
        <v>61</v>
      </c>
      <c r="B19" s="18">
        <f t="shared" si="0"/>
        <v>690</v>
      </c>
      <c r="C19" s="19">
        <v>169</v>
      </c>
      <c r="D19" s="19">
        <v>12</v>
      </c>
      <c r="E19" s="19"/>
      <c r="F19" s="19"/>
      <c r="G19" s="19">
        <v>508</v>
      </c>
      <c r="H19" s="19"/>
      <c r="I19" s="19"/>
      <c r="J19" s="19"/>
      <c r="K19" s="19">
        <v>1</v>
      </c>
      <c r="L19" s="19"/>
      <c r="M19" s="19"/>
      <c r="N19" s="19"/>
      <c r="O19" s="19"/>
      <c r="P19" s="19"/>
      <c r="Q19" s="19"/>
      <c r="R19" s="20">
        <f>B19-[1]表二!C1045</f>
        <v>0</v>
      </c>
    </row>
    <row r="20" spans="1:18" s="10" customFormat="1" ht="20.100000000000001" hidden="1" customHeight="1">
      <c r="A20" s="22" t="s">
        <v>62</v>
      </c>
      <c r="B20" s="18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>B20-[1]表二!C1065</f>
        <v>0</v>
      </c>
    </row>
    <row r="21" spans="1:18" s="10" customFormat="1" ht="20.100000000000001" hidden="1" customHeight="1">
      <c r="A21" s="21" t="s">
        <v>63</v>
      </c>
      <c r="B21" s="18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f>B21-[1]表二!C1080</f>
        <v>0</v>
      </c>
    </row>
    <row r="22" spans="1:18" s="10" customFormat="1" ht="20.100000000000001" hidden="1" customHeight="1">
      <c r="A22" s="21" t="s">
        <v>64</v>
      </c>
      <c r="B22" s="18">
        <f t="shared" si="0"/>
        <v>2973</v>
      </c>
      <c r="C22" s="19">
        <v>101</v>
      </c>
      <c r="D22" s="19"/>
      <c r="E22" s="19"/>
      <c r="F22" s="19"/>
      <c r="G22" s="19">
        <f>330+2536</f>
        <v>2866</v>
      </c>
      <c r="H22" s="19"/>
      <c r="I22" s="19"/>
      <c r="J22" s="19"/>
      <c r="K22" s="19">
        <v>6</v>
      </c>
      <c r="L22" s="19"/>
      <c r="M22" s="19"/>
      <c r="N22" s="19"/>
      <c r="O22" s="19"/>
      <c r="P22" s="19"/>
      <c r="Q22" s="19"/>
      <c r="R22" s="20">
        <f>B22-[1]表二!C1090</f>
        <v>0</v>
      </c>
    </row>
    <row r="23" spans="1:18" s="10" customFormat="1" ht="20.100000000000001" hidden="1" customHeight="1">
      <c r="A23" s="21" t="s">
        <v>65</v>
      </c>
      <c r="B23" s="18">
        <f t="shared" si="0"/>
        <v>15889</v>
      </c>
      <c r="C23" s="19">
        <v>2815</v>
      </c>
      <c r="D23" s="19"/>
      <c r="E23" s="19"/>
      <c r="F23" s="19"/>
      <c r="G23" s="19">
        <v>4765</v>
      </c>
      <c r="H23" s="19">
        <v>8309</v>
      </c>
      <c r="I23" s="19"/>
      <c r="J23" s="19"/>
      <c r="K23" s="19"/>
      <c r="L23" s="19"/>
      <c r="M23" s="19"/>
      <c r="N23" s="19"/>
      <c r="O23" s="19"/>
      <c r="P23" s="19"/>
      <c r="Q23" s="19"/>
      <c r="R23" s="20">
        <f>B23-[1]表二!C1134</f>
        <v>0</v>
      </c>
    </row>
    <row r="24" spans="1:18" s="10" customFormat="1" ht="20.100000000000001" hidden="1" customHeight="1">
      <c r="A24" s="21" t="s">
        <v>66</v>
      </c>
      <c r="B24" s="18">
        <f t="shared" si="0"/>
        <v>67</v>
      </c>
      <c r="C24" s="19"/>
      <c r="D24" s="19"/>
      <c r="E24" s="19"/>
      <c r="F24" s="19"/>
      <c r="G24" s="19">
        <v>67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>B24-[1]表二!C1154</f>
        <v>0</v>
      </c>
    </row>
    <row r="25" spans="1:18" s="10" customFormat="1" ht="20.100000000000001" hidden="1" customHeight="1">
      <c r="A25" s="21" t="s">
        <v>67</v>
      </c>
      <c r="B25" s="18">
        <f t="shared" si="0"/>
        <v>3493</v>
      </c>
      <c r="C25" s="19">
        <v>1164</v>
      </c>
      <c r="D25" s="19">
        <v>2076</v>
      </c>
      <c r="E25" s="19"/>
      <c r="F25" s="19">
        <v>35</v>
      </c>
      <c r="G25" s="19">
        <v>212</v>
      </c>
      <c r="H25" s="19"/>
      <c r="I25" s="19"/>
      <c r="J25" s="19"/>
      <c r="K25" s="19">
        <v>6</v>
      </c>
      <c r="L25" s="19"/>
      <c r="M25" s="19"/>
      <c r="N25" s="19"/>
      <c r="O25" s="19"/>
      <c r="P25" s="19"/>
      <c r="Q25" s="19"/>
      <c r="R25" s="20">
        <f>B25-[1]表二!C1207</f>
        <v>0</v>
      </c>
    </row>
    <row r="26" spans="1:18" s="10" customFormat="1" ht="20.100000000000001" hidden="1" customHeight="1">
      <c r="A26" s="22" t="s">
        <v>68</v>
      </c>
      <c r="B26" s="18">
        <f t="shared" si="0"/>
        <v>6000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6000</v>
      </c>
      <c r="Q26" s="19"/>
      <c r="R26" s="20">
        <f>B26-[1]表二!C1264</f>
        <v>0</v>
      </c>
    </row>
    <row r="27" spans="1:18" s="10" customFormat="1" ht="20.100000000000001" hidden="1" customHeight="1">
      <c r="A27" s="21" t="s">
        <v>69</v>
      </c>
      <c r="B27" s="18">
        <f t="shared" si="0"/>
        <v>27113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27113</v>
      </c>
      <c r="N27" s="19"/>
      <c r="O27" s="19"/>
      <c r="P27" s="19"/>
      <c r="Q27" s="19"/>
      <c r="R27" s="20">
        <f>B27-[1]表二!C1265</f>
        <v>0</v>
      </c>
    </row>
    <row r="28" spans="1:18" s="10" customFormat="1" ht="20.100000000000001" hidden="1" customHeight="1">
      <c r="A28" s="21" t="s">
        <v>70</v>
      </c>
      <c r="B28" s="18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>B28-[1]表二!C1271</f>
        <v>0</v>
      </c>
    </row>
    <row r="29" spans="1:18" s="10" customFormat="1" ht="20.100000000000001" hidden="1" customHeight="1">
      <c r="A29" s="18" t="s">
        <v>71</v>
      </c>
      <c r="B29" s="18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f>B29-[1]表二!C1273</f>
        <v>0</v>
      </c>
    </row>
    <row r="30" spans="1:18" s="10" customFormat="1" ht="20.100000000000001" hidden="1" customHeight="1">
      <c r="A30" s="23" t="s">
        <v>72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</row>
    <row r="31" spans="1:18" s="10" customFormat="1" ht="20.100000000000001" customHeight="1">
      <c r="A31" s="25" t="s">
        <v>73</v>
      </c>
      <c r="B31" s="26">
        <f>SUM(B5:B29)</f>
        <v>511617</v>
      </c>
      <c r="C31" s="26">
        <f t="shared" ref="C31:Q31" si="1">SUM(C5:C29)</f>
        <v>36700</v>
      </c>
      <c r="D31" s="26">
        <f t="shared" si="1"/>
        <v>18085</v>
      </c>
      <c r="E31" s="26">
        <f t="shared" si="1"/>
        <v>0</v>
      </c>
      <c r="F31" s="26">
        <f t="shared" si="1"/>
        <v>28859</v>
      </c>
      <c r="G31" s="26">
        <f t="shared" si="1"/>
        <v>140318</v>
      </c>
      <c r="H31" s="26">
        <f t="shared" si="1"/>
        <v>69229</v>
      </c>
      <c r="I31" s="26">
        <f t="shared" si="1"/>
        <v>0</v>
      </c>
      <c r="J31" s="26">
        <f t="shared" si="1"/>
        <v>0</v>
      </c>
      <c r="K31" s="26">
        <f t="shared" si="1"/>
        <v>93226</v>
      </c>
      <c r="L31" s="26">
        <f t="shared" si="1"/>
        <v>92087</v>
      </c>
      <c r="M31" s="26">
        <f t="shared" si="1"/>
        <v>27113</v>
      </c>
      <c r="N31" s="26">
        <f t="shared" si="1"/>
        <v>0</v>
      </c>
      <c r="O31" s="26">
        <f t="shared" si="1"/>
        <v>0</v>
      </c>
      <c r="P31" s="26">
        <f t="shared" si="1"/>
        <v>6000</v>
      </c>
      <c r="Q31" s="26">
        <f t="shared" si="1"/>
        <v>0</v>
      </c>
      <c r="R31" s="20">
        <f>B31-[1]表二!C1278</f>
        <v>0</v>
      </c>
    </row>
    <row r="32" spans="1:18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</sheetData>
  <mergeCells count="1">
    <mergeCell ref="A2:Q2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张艳玉</dc:creator>
  <cp:lastModifiedBy>张艳玉</cp:lastModifiedBy>
  <cp:lastPrinted>2021-05-13T07:15:42Z</cp:lastPrinted>
  <dcterms:created xsi:type="dcterms:W3CDTF">2019-02-14T07:43:58Z</dcterms:created>
  <dcterms:modified xsi:type="dcterms:W3CDTF">2023-02-14T02:14:58Z</dcterms:modified>
</cp:coreProperties>
</file>